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tercard-my.sharepoint.com/personal/oksana_sorokina_mastercard_com/Documents/stuff/143 victor rousseau/ACP Victor Rousseau/"/>
    </mc:Choice>
  </mc:AlternateContent>
  <xr:revisionPtr revIDLastSave="5" documentId="8_{92CA9B5E-BD8F-6442-A9D7-623FB9CFF50C}" xr6:coauthVersionLast="47" xr6:coauthVersionMax="47" xr10:uidLastSave="{00091E2E-6332-0D48-B2DD-30F439A8F272}"/>
  <bookViews>
    <workbookView xWindow="34340" yWindow="980" windowWidth="30240" windowHeight="17000" xr2:uid="{DC785235-0074-C84D-B0C3-26637186751D}"/>
  </bookViews>
  <sheets>
    <sheet name="Sheet1" sheetId="1" r:id="rId1"/>
    <sheet name="Sheet2" sheetId="2" r:id="rId2"/>
  </sheets>
  <calcPr calcId="191029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5" i="1"/>
  <c r="M6" i="1"/>
  <c r="M7" i="1"/>
  <c r="M8" i="1"/>
  <c r="M9" i="1"/>
  <c r="M4" i="1"/>
  <c r="G10" i="1"/>
  <c r="D32" i="1"/>
  <c r="E27" i="1"/>
  <c r="D5" i="1"/>
  <c r="C31" i="1"/>
  <c r="D31" i="1"/>
  <c r="C30" i="1"/>
  <c r="D30" i="1"/>
  <c r="C29" i="1"/>
  <c r="D29" i="1"/>
  <c r="C28" i="1"/>
  <c r="C32" i="1"/>
  <c r="C7" i="1"/>
  <c r="C8" i="1"/>
  <c r="C9" i="1"/>
  <c r="C6" i="1"/>
  <c r="E30" i="1"/>
  <c r="E29" i="1"/>
  <c r="E28" i="1"/>
  <c r="D28" i="1"/>
  <c r="C10" i="1"/>
  <c r="E5" i="1"/>
  <c r="E6" i="1"/>
  <c r="E7" i="1"/>
  <c r="E8" i="1"/>
  <c r="E9" i="1"/>
  <c r="E4" i="1"/>
  <c r="H8" i="1"/>
  <c r="H6" i="1"/>
  <c r="H4" i="1"/>
  <c r="H5" i="1"/>
  <c r="H7" i="1"/>
  <c r="H9" i="1"/>
  <c r="I10" i="1"/>
  <c r="I4" i="1"/>
  <c r="D8" i="1"/>
  <c r="D7" i="1"/>
  <c r="E31" i="1"/>
  <c r="D9" i="1"/>
  <c r="D6" i="1"/>
  <c r="D10" i="1"/>
  <c r="I7" i="1"/>
  <c r="I8" i="1"/>
  <c r="K4" i="1"/>
  <c r="I5" i="1"/>
  <c r="K5" i="1"/>
  <c r="I9" i="1"/>
  <c r="I6" i="1"/>
  <c r="L5" i="1"/>
  <c r="L4" i="1"/>
  <c r="G7" i="1"/>
  <c r="F9" i="1"/>
  <c r="F7" i="1"/>
  <c r="F8" i="1"/>
  <c r="G6" i="1"/>
  <c r="G9" i="1"/>
  <c r="G8" i="1"/>
  <c r="K7" i="1"/>
  <c r="K9" i="1"/>
  <c r="K8" i="1"/>
  <c r="K10" i="1"/>
  <c r="F6" i="1"/>
  <c r="K6" i="1"/>
  <c r="L7" i="1"/>
  <c r="L9" i="1"/>
  <c r="L8" i="1"/>
  <c r="L6" i="1"/>
  <c r="L10" i="1"/>
</calcChain>
</file>

<file path=xl/sharedStrings.xml><?xml version="1.0" encoding="utf-8"?>
<sst xmlns="http://schemas.openxmlformats.org/spreadsheetml/2006/main" count="59" uniqueCount="47">
  <si>
    <t>garage devant 1</t>
  </si>
  <si>
    <t>Studio+cave 3</t>
  </si>
  <si>
    <t>apart 3eme etage+cave 4</t>
  </si>
  <si>
    <t>apart 2eme etage+cave 1</t>
  </si>
  <si>
    <t>apart 1er etage+cave 2</t>
  </si>
  <si>
    <t>Type</t>
  </si>
  <si>
    <t>Quotes parts</t>
  </si>
  <si>
    <t>Garage derriere 2+3</t>
  </si>
  <si>
    <t>one -off</t>
  </si>
  <si>
    <t>Surface principale (m²)</t>
  </si>
  <si>
    <t>Cave (m²)</t>
  </si>
  <si>
    <t>Total (m²)</t>
  </si>
  <si>
    <t>Garage devant</t>
  </si>
  <si>
    <t>-</t>
  </si>
  <si>
    <t>RDC + Cave 3</t>
  </si>
  <si>
    <t>1er étage + Cave 2</t>
  </si>
  <si>
    <t>2e étage + Cave 1</t>
  </si>
  <si>
    <t>3e étage + Cave 4</t>
  </si>
  <si>
    <t>Garage derrière (2x31 m²)</t>
  </si>
  <si>
    <t>Total général</t>
  </si>
  <si>
    <t>Etage / Zone</t>
  </si>
  <si>
    <t>extra</t>
  </si>
  <si>
    <t>assurance</t>
  </si>
  <si>
    <t>Quote part 2</t>
  </si>
  <si>
    <t>Quotes part 2</t>
  </si>
  <si>
    <t>Jul 25-Jun 26</t>
  </si>
  <si>
    <t>as from Jul 26</t>
  </si>
  <si>
    <t>as from July</t>
  </si>
  <si>
    <t xml:space="preserve">as from July </t>
  </si>
  <si>
    <t>Q3 2025</t>
  </si>
  <si>
    <t>Oksana Sorokina</t>
  </si>
  <si>
    <t>Derwane Mesaoud Silva Khalifeh</t>
  </si>
  <si>
    <t>Dadid Lombet</t>
  </si>
  <si>
    <t>Pierre Blogie</t>
  </si>
  <si>
    <t>Biaya le Paige</t>
  </si>
  <si>
    <t>Valentine Dejemeppe</t>
  </si>
  <si>
    <t>5000 par an</t>
  </si>
  <si>
    <t>Assurance</t>
  </si>
  <si>
    <t>autre</t>
  </si>
  <si>
    <t>anuelle</t>
  </si>
  <si>
    <t>Electricite</t>
  </si>
  <si>
    <t>Mazout</t>
  </si>
  <si>
    <t>Compte bancaire</t>
  </si>
  <si>
    <t>mensuelle</t>
  </si>
  <si>
    <t>Total  par mois</t>
  </si>
  <si>
    <t>juillet-aout -septembre</t>
  </si>
  <si>
    <t>a partir de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</si>
</sst>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3" fontId="0" fillId="0" borderId="0" xfId="1" applyFont="1"/>
    <xf numFmtId="164" fontId="0" fillId="0" borderId="0" xfId="1" applyNumberFormat="1" applyFont="1"/>
    <xf numFmtId="164" fontId="2" fillId="0" borderId="0" xfId="1" applyNumberFormat="1" applyFont="1"/>
    <xf numFmtId="165" fontId="0" fillId="0" borderId="0" xfId="1" applyNumberFormat="1" applyFont="1"/>
    <xf numFmtId="166" fontId="0" fillId="0" borderId="0" xfId="0" applyNumberFormat="1"/>
    <xf numFmtId="1" fontId="2" fillId="0" borderId="0" xfId="0" applyNumberFormat="1" applyFont="1"/>
    <xf numFmtId="1" fontId="0" fillId="0" borderId="0" xfId="0" applyNumberFormat="1"/>
    <xf numFmtId="43" fontId="0" fillId="0" borderId="0" xfId="0" applyNumberFormat="1"/>
    <xf numFmtId="43" fontId="2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2" fontId="2" fillId="0" borderId="0" xfId="0" applyNumberFormat="1" applyFont="1"/>
    <xf numFmtId="10" fontId="0" fillId="0" borderId="0" xfId="0" applyNumberFormat="1"/>
    <xf numFmtId="0" fontId="2" fillId="2" borderId="0" xfId="0" applyFont="1" applyFill="1"/>
    <xf numFmtId="43" fontId="2" fillId="2" borderId="0" xfId="0" applyNumberFormat="1" applyFont="1" applyFill="1"/>
    <xf numFmtId="0" fontId="0" fillId="3" borderId="0" xfId="0" applyFill="1"/>
    <xf numFmtId="0" fontId="2" fillId="3" borderId="0" xfId="0" applyFont="1" applyFill="1"/>
    <xf numFmtId="43" fontId="0" fillId="3" borderId="0" xfId="0" applyNumberFormat="1" applyFill="1"/>
    <xf numFmtId="43" fontId="2" fillId="3" borderId="0" xfId="0" applyNumberFormat="1" applyFont="1" applyFill="1"/>
    <xf numFmtId="0" fontId="0" fillId="2" borderId="0" xfId="0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D04F2-F9AC-4846-9168-74D86827102F}">
  <dimension ref="A2:P32"/>
  <sheetViews>
    <sheetView tabSelected="1" zoomScale="119" workbookViewId="0">
      <selection activeCell="C35" sqref="C35"/>
    </sheetView>
  </sheetViews>
  <sheetFormatPr baseColWidth="10" defaultRowHeight="16" x14ac:dyDescent="0.2"/>
  <cols>
    <col min="1" max="1" width="27.6640625" bestFit="1" customWidth="1"/>
    <col min="2" max="2" width="21.6640625" bestFit="1" customWidth="1"/>
    <col min="5" max="5" width="12.1640625" bestFit="1" customWidth="1"/>
    <col min="8" max="8" width="15" bestFit="1" customWidth="1"/>
    <col min="11" max="11" width="12.83203125" bestFit="1" customWidth="1"/>
    <col min="12" max="12" width="20" bestFit="1" customWidth="1"/>
    <col min="13" max="13" width="16" bestFit="1" customWidth="1"/>
  </cols>
  <sheetData>
    <row r="2" spans="1:16" x14ac:dyDescent="0.2">
      <c r="C2" t="s">
        <v>22</v>
      </c>
      <c r="D2" t="s">
        <v>38</v>
      </c>
      <c r="E2" t="s">
        <v>39</v>
      </c>
      <c r="I2" t="s">
        <v>43</v>
      </c>
      <c r="L2" s="17" t="s">
        <v>45</v>
      </c>
      <c r="M2" s="21" t="s">
        <v>46</v>
      </c>
    </row>
    <row r="3" spans="1:16" x14ac:dyDescent="0.2">
      <c r="B3" s="1" t="s">
        <v>5</v>
      </c>
      <c r="C3" s="1" t="s">
        <v>6</v>
      </c>
      <c r="D3" s="1" t="s">
        <v>23</v>
      </c>
      <c r="E3" s="1" t="s">
        <v>37</v>
      </c>
      <c r="F3" s="1" t="s">
        <v>40</v>
      </c>
      <c r="G3" s="1" t="s">
        <v>41</v>
      </c>
      <c r="H3" s="1" t="s">
        <v>42</v>
      </c>
      <c r="I3" s="1" t="s">
        <v>37</v>
      </c>
      <c r="J3" s="1" t="s">
        <v>21</v>
      </c>
      <c r="K3" s="15" t="s">
        <v>44</v>
      </c>
      <c r="L3" s="18" t="s">
        <v>29</v>
      </c>
      <c r="M3" s="15"/>
      <c r="N3" s="1"/>
      <c r="O3" s="1"/>
      <c r="P3" s="1"/>
    </row>
    <row r="4" spans="1:16" x14ac:dyDescent="0.2">
      <c r="A4" t="s">
        <v>34</v>
      </c>
      <c r="B4" t="s">
        <v>7</v>
      </c>
      <c r="C4">
        <v>62</v>
      </c>
      <c r="E4" s="3">
        <f t="shared" ref="E4:E9" si="0">$E$10/$C$10*C4</f>
        <v>59.457999999999998</v>
      </c>
      <c r="F4" s="2"/>
      <c r="G4" s="8"/>
      <c r="H4" s="6">
        <f t="shared" ref="H4:H9" si="1">C4/$C$10*$H$10</f>
        <v>0.124</v>
      </c>
      <c r="I4" s="9">
        <f t="shared" ref="I4:I9" si="2">C4/$C$10*$I$10</f>
        <v>4.9548333333333332</v>
      </c>
      <c r="J4" s="6"/>
      <c r="K4" s="16">
        <f t="shared" ref="K4:K9" si="3">F4+G4+H4+J4+I4</f>
        <v>5.0788333333333329</v>
      </c>
      <c r="L4" s="19">
        <f t="shared" ref="L4:L9" si="4">E4+K4*3</f>
        <v>74.694500000000005</v>
      </c>
      <c r="M4" s="22">
        <f>K4</f>
        <v>5.0788333333333329</v>
      </c>
    </row>
    <row r="5" spans="1:16" x14ac:dyDescent="0.2">
      <c r="A5" t="s">
        <v>33</v>
      </c>
      <c r="B5" t="s">
        <v>0</v>
      </c>
      <c r="C5">
        <v>52</v>
      </c>
      <c r="D5" s="11">
        <f>E27</f>
        <v>0</v>
      </c>
      <c r="E5" s="3">
        <f t="shared" si="0"/>
        <v>49.867999999999995</v>
      </c>
      <c r="F5" s="2"/>
      <c r="G5" s="8"/>
      <c r="H5" s="6">
        <f t="shared" si="1"/>
        <v>0.104</v>
      </c>
      <c r="I5" s="9">
        <f t="shared" si="2"/>
        <v>4.1556666666666668</v>
      </c>
      <c r="J5" s="6"/>
      <c r="K5" s="16">
        <f t="shared" si="3"/>
        <v>4.2596666666666669</v>
      </c>
      <c r="L5" s="19">
        <f t="shared" si="4"/>
        <v>62.646999999999991</v>
      </c>
      <c r="M5" s="22">
        <f t="shared" ref="M5:M9" si="5">K5</f>
        <v>4.2596666666666669</v>
      </c>
    </row>
    <row r="6" spans="1:16" x14ac:dyDescent="0.2">
      <c r="A6" t="s">
        <v>32</v>
      </c>
      <c r="B6" t="s">
        <v>1</v>
      </c>
      <c r="C6">
        <f>132+4</f>
        <v>136</v>
      </c>
      <c r="D6" s="11">
        <f>E28</f>
        <v>153.49887133182844</v>
      </c>
      <c r="E6" s="3">
        <f t="shared" si="0"/>
        <v>130.42400000000001</v>
      </c>
      <c r="F6" s="2">
        <f>$F$10/$D$10*D6</f>
        <v>3.9909706546275392</v>
      </c>
      <c r="G6" s="8">
        <f>D6/$D$10*$G$10</f>
        <v>63.957863054928517</v>
      </c>
      <c r="H6" s="6">
        <f t="shared" si="1"/>
        <v>0.27200000000000002</v>
      </c>
      <c r="I6" s="9">
        <f t="shared" si="2"/>
        <v>10.868666666666668</v>
      </c>
      <c r="J6" s="6"/>
      <c r="K6" s="16">
        <f t="shared" si="3"/>
        <v>79.08950037622273</v>
      </c>
      <c r="L6" s="19">
        <f t="shared" si="4"/>
        <v>367.6925011286682</v>
      </c>
      <c r="M6" s="22">
        <f t="shared" si="5"/>
        <v>79.08950037622273</v>
      </c>
    </row>
    <row r="7" spans="1:16" x14ac:dyDescent="0.2">
      <c r="A7" t="s">
        <v>31</v>
      </c>
      <c r="B7" t="s">
        <v>4</v>
      </c>
      <c r="C7">
        <f>241+9</f>
        <v>250</v>
      </c>
      <c r="D7" s="11">
        <f>E29</f>
        <v>282.16704288939053</v>
      </c>
      <c r="E7" s="3">
        <f t="shared" si="0"/>
        <v>239.75</v>
      </c>
      <c r="F7" s="2">
        <f>$F$10/$D$10*D7</f>
        <v>7.3363431151241532</v>
      </c>
      <c r="G7" s="8">
        <f>D7/$D$10*$G$10</f>
        <v>117.56960120391273</v>
      </c>
      <c r="H7" s="6">
        <f t="shared" si="1"/>
        <v>0.5</v>
      </c>
      <c r="I7" s="9">
        <f t="shared" si="2"/>
        <v>19.979166666666668</v>
      </c>
      <c r="J7" s="6"/>
      <c r="K7" s="16">
        <f t="shared" si="3"/>
        <v>145.38511098570353</v>
      </c>
      <c r="L7" s="19">
        <f t="shared" si="4"/>
        <v>675.90533295711066</v>
      </c>
      <c r="M7" s="22">
        <f t="shared" si="5"/>
        <v>145.38511098570353</v>
      </c>
    </row>
    <row r="8" spans="1:16" x14ac:dyDescent="0.2">
      <c r="A8" t="s">
        <v>35</v>
      </c>
      <c r="B8" t="s">
        <v>3</v>
      </c>
      <c r="C8">
        <f>241+10</f>
        <v>251</v>
      </c>
      <c r="D8" s="11">
        <f>E30</f>
        <v>283.29571106094807</v>
      </c>
      <c r="E8" s="3">
        <f t="shared" si="0"/>
        <v>240.709</v>
      </c>
      <c r="F8" s="2">
        <f>$F$10/$D$10*D8</f>
        <v>7.3656884875846496</v>
      </c>
      <c r="G8" s="8">
        <f>D8/$D$10*$G$10</f>
        <v>118.03987960872837</v>
      </c>
      <c r="H8" s="6">
        <f t="shared" si="1"/>
        <v>0.502</v>
      </c>
      <c r="I8" s="9">
        <f t="shared" si="2"/>
        <v>20.059083333333334</v>
      </c>
      <c r="J8" s="6"/>
      <c r="K8" s="16">
        <f t="shared" si="3"/>
        <v>145.96665142964633</v>
      </c>
      <c r="L8" s="19">
        <f t="shared" si="4"/>
        <v>678.608954288939</v>
      </c>
      <c r="M8" s="22">
        <f t="shared" si="5"/>
        <v>145.96665142964633</v>
      </c>
    </row>
    <row r="9" spans="1:16" x14ac:dyDescent="0.2">
      <c r="A9" t="s">
        <v>30</v>
      </c>
      <c r="B9" t="s">
        <v>2</v>
      </c>
      <c r="C9">
        <f>241+8</f>
        <v>249</v>
      </c>
      <c r="D9" s="11">
        <f>E31</f>
        <v>281.03837471783294</v>
      </c>
      <c r="E9" s="3">
        <f t="shared" si="0"/>
        <v>238.791</v>
      </c>
      <c r="F9" s="2">
        <f>$F$10/$D$10*D9</f>
        <v>7.3069977426636559</v>
      </c>
      <c r="G9" s="8">
        <f>D9/$D$10*$G$10</f>
        <v>117.09932279909707</v>
      </c>
      <c r="H9" s="6">
        <f t="shared" si="1"/>
        <v>0.498</v>
      </c>
      <c r="I9" s="9">
        <f t="shared" si="2"/>
        <v>19.899250000000002</v>
      </c>
      <c r="J9" s="6"/>
      <c r="K9" s="16">
        <f t="shared" si="3"/>
        <v>144.80357054176073</v>
      </c>
      <c r="L9" s="19">
        <f t="shared" si="4"/>
        <v>673.2017116252822</v>
      </c>
      <c r="M9" s="22">
        <f t="shared" si="5"/>
        <v>144.80357054176073</v>
      </c>
    </row>
    <row r="10" spans="1:16" x14ac:dyDescent="0.2">
      <c r="C10" s="1">
        <f>SUM(C4:C9)</f>
        <v>1000</v>
      </c>
      <c r="D10" s="12">
        <f>SUM(D6:D9)</f>
        <v>1000</v>
      </c>
      <c r="E10" s="4">
        <v>959</v>
      </c>
      <c r="F10" s="1">
        <v>26</v>
      </c>
      <c r="G10" s="7">
        <f>5000/12</f>
        <v>416.66666666666669</v>
      </c>
      <c r="H10" s="1">
        <v>2</v>
      </c>
      <c r="I10" s="10">
        <f>E10/12</f>
        <v>79.916666666666671</v>
      </c>
      <c r="J10" s="13"/>
      <c r="K10" s="16">
        <f>F10+G10+H10+J10</f>
        <v>444.66666666666669</v>
      </c>
      <c r="L10" s="20">
        <f>SUM(L4:L9)</f>
        <v>2532.75</v>
      </c>
      <c r="M10" s="16">
        <f>K10</f>
        <v>444.66666666666669</v>
      </c>
      <c r="N10" s="9"/>
    </row>
    <row r="11" spans="1:16" x14ac:dyDescent="0.2">
      <c r="E11" t="s">
        <v>8</v>
      </c>
      <c r="G11" t="s">
        <v>36</v>
      </c>
    </row>
    <row r="12" spans="1:16" x14ac:dyDescent="0.2">
      <c r="D12" s="9"/>
      <c r="E12" t="s">
        <v>25</v>
      </c>
      <c r="F12" t="s">
        <v>27</v>
      </c>
      <c r="G12" t="s">
        <v>28</v>
      </c>
      <c r="H12" t="s">
        <v>28</v>
      </c>
      <c r="I12" t="s">
        <v>26</v>
      </c>
      <c r="J12" t="s">
        <v>28</v>
      </c>
    </row>
    <row r="17" spans="2:9" x14ac:dyDescent="0.2">
      <c r="H17" s="14"/>
    </row>
    <row r="19" spans="2:9" x14ac:dyDescent="0.2">
      <c r="D19" s="2"/>
    </row>
    <row r="20" spans="2:9" x14ac:dyDescent="0.2">
      <c r="C20" s="1"/>
      <c r="D20" s="1"/>
      <c r="H20" s="1"/>
      <c r="I20" s="1"/>
    </row>
    <row r="25" spans="2:9" x14ac:dyDescent="0.2">
      <c r="B25" t="s">
        <v>5</v>
      </c>
      <c r="C25" s="1" t="s">
        <v>6</v>
      </c>
      <c r="E25" s="1" t="s">
        <v>24</v>
      </c>
    </row>
    <row r="26" spans="2:9" x14ac:dyDescent="0.2">
      <c r="B26" t="s">
        <v>7</v>
      </c>
      <c r="C26">
        <v>62</v>
      </c>
      <c r="E26" s="1"/>
    </row>
    <row r="27" spans="2:9" x14ac:dyDescent="0.2">
      <c r="B27" t="s">
        <v>0</v>
      </c>
      <c r="C27">
        <v>52</v>
      </c>
      <c r="E27" s="4">
        <f>D27*$E$32/$D$32</f>
        <v>0</v>
      </c>
    </row>
    <row r="28" spans="2:9" x14ac:dyDescent="0.2">
      <c r="B28" t="s">
        <v>1</v>
      </c>
      <c r="C28">
        <f>132+4</f>
        <v>136</v>
      </c>
      <c r="D28">
        <f>C28</f>
        <v>136</v>
      </c>
      <c r="E28" s="4">
        <f>D28*$E$32/$D$32</f>
        <v>153.49887133182844</v>
      </c>
    </row>
    <row r="29" spans="2:9" x14ac:dyDescent="0.2">
      <c r="B29" t="s">
        <v>4</v>
      </c>
      <c r="C29">
        <f>241+9</f>
        <v>250</v>
      </c>
      <c r="D29">
        <f>C29</f>
        <v>250</v>
      </c>
      <c r="E29" s="4">
        <f>D29*$E$32/$D$32</f>
        <v>282.16704288939053</v>
      </c>
    </row>
    <row r="30" spans="2:9" x14ac:dyDescent="0.2">
      <c r="B30" t="s">
        <v>3</v>
      </c>
      <c r="C30">
        <f>241+10</f>
        <v>251</v>
      </c>
      <c r="D30">
        <f>C30</f>
        <v>251</v>
      </c>
      <c r="E30" s="4">
        <f>D30*$E$32/$D$32</f>
        <v>283.29571106094807</v>
      </c>
    </row>
    <row r="31" spans="2:9" x14ac:dyDescent="0.2">
      <c r="B31" t="s">
        <v>2</v>
      </c>
      <c r="C31">
        <f>241+8</f>
        <v>249</v>
      </c>
      <c r="D31">
        <f>C31</f>
        <v>249</v>
      </c>
      <c r="E31" s="4">
        <f>D31*$E$32/$D$32</f>
        <v>281.03837471783294</v>
      </c>
    </row>
    <row r="32" spans="2:9" x14ac:dyDescent="0.2">
      <c r="C32" s="1">
        <f>SUM(C26:C31)</f>
        <v>1000</v>
      </c>
      <c r="D32">
        <f>SUM(D27:D31)</f>
        <v>886</v>
      </c>
      <c r="E32" s="1">
        <v>1000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8E87-9000-B54F-B974-7B6C1D5C3112}">
  <dimension ref="A1:E8"/>
  <sheetViews>
    <sheetView workbookViewId="0">
      <selection activeCell="A37" sqref="A37:A38"/>
    </sheetView>
  </sheetViews>
  <sheetFormatPr baseColWidth="10" defaultRowHeight="16" x14ac:dyDescent="0.2"/>
  <cols>
    <col min="1" max="1" width="46.83203125" bestFit="1" customWidth="1"/>
    <col min="2" max="2" width="33.6640625" bestFit="1" customWidth="1"/>
    <col min="3" max="3" width="15.83203125" bestFit="1" customWidth="1"/>
    <col min="4" max="4" width="23.33203125" bestFit="1" customWidth="1"/>
  </cols>
  <sheetData>
    <row r="1" spans="1:5" x14ac:dyDescent="0.2">
      <c r="A1" t="s">
        <v>20</v>
      </c>
      <c r="B1" t="s">
        <v>9</v>
      </c>
      <c r="C1" t="s">
        <v>10</v>
      </c>
      <c r="D1" t="s">
        <v>11</v>
      </c>
    </row>
    <row r="2" spans="1:5" x14ac:dyDescent="0.2">
      <c r="A2" t="s">
        <v>12</v>
      </c>
      <c r="B2">
        <v>52</v>
      </c>
      <c r="C2" t="s">
        <v>13</v>
      </c>
      <c r="D2">
        <v>52</v>
      </c>
      <c r="E2" s="5"/>
    </row>
    <row r="3" spans="1:5" x14ac:dyDescent="0.2">
      <c r="A3" t="s">
        <v>14</v>
      </c>
      <c r="B3">
        <v>132</v>
      </c>
      <c r="C3">
        <v>4</v>
      </c>
      <c r="D3">
        <v>136</v>
      </c>
      <c r="E3" s="5"/>
    </row>
    <row r="4" spans="1:5" x14ac:dyDescent="0.2">
      <c r="A4" t="s">
        <v>15</v>
      </c>
      <c r="B4">
        <v>241</v>
      </c>
      <c r="C4">
        <v>9</v>
      </c>
      <c r="D4">
        <v>250</v>
      </c>
      <c r="E4" s="5"/>
    </row>
    <row r="5" spans="1:5" x14ac:dyDescent="0.2">
      <c r="A5" t="s">
        <v>16</v>
      </c>
      <c r="B5">
        <v>241</v>
      </c>
      <c r="C5">
        <v>10</v>
      </c>
      <c r="D5">
        <v>251</v>
      </c>
      <c r="E5" s="5"/>
    </row>
    <row r="6" spans="1:5" x14ac:dyDescent="0.2">
      <c r="A6" t="s">
        <v>17</v>
      </c>
      <c r="B6">
        <v>241</v>
      </c>
      <c r="C6">
        <v>8</v>
      </c>
      <c r="D6">
        <v>249</v>
      </c>
      <c r="E6" s="5"/>
    </row>
    <row r="7" spans="1:5" x14ac:dyDescent="0.2">
      <c r="A7" t="s">
        <v>18</v>
      </c>
      <c r="B7">
        <v>62</v>
      </c>
      <c r="C7" t="s">
        <v>13</v>
      </c>
      <c r="D7">
        <v>62</v>
      </c>
    </row>
    <row r="8" spans="1:5" x14ac:dyDescent="0.2">
      <c r="A8" t="s">
        <v>19</v>
      </c>
      <c r="D8">
        <v>1000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f2f77bf-ac71-4d31-be38-cc6a5f811e56}" enabled="1" method="Privileged" siteId="{f06fa858-824b-4a85-aacb-f372cfdc28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Sorokina</dc:creator>
  <cp:lastModifiedBy>Oksana Sorokina</cp:lastModifiedBy>
  <dcterms:created xsi:type="dcterms:W3CDTF">2025-07-18T22:44:07Z</dcterms:created>
  <dcterms:modified xsi:type="dcterms:W3CDTF">2025-09-05T15:41:02Z</dcterms:modified>
</cp:coreProperties>
</file>